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maio 2022" sheetId="3" r:id="rId1"/>
  </sheets>
  <calcPr calcId="152511"/>
</workbook>
</file>

<file path=xl/calcChain.xml><?xml version="1.0" encoding="utf-8"?>
<calcChain xmlns="http://schemas.openxmlformats.org/spreadsheetml/2006/main">
  <c r="I13" i="3" l="1"/>
  <c r="I12" i="3"/>
  <c r="I11" i="3"/>
  <c r="J23" i="3"/>
  <c r="I23" i="3"/>
  <c r="H23" i="3"/>
  <c r="H26" i="3"/>
  <c r="F26" i="3"/>
  <c r="E26" i="3"/>
  <c r="I25" i="3"/>
  <c r="K25" i="3" s="1"/>
  <c r="I24" i="3"/>
  <c r="K24" i="3" s="1"/>
  <c r="G24" i="3"/>
  <c r="K23" i="3"/>
  <c r="I22" i="3"/>
  <c r="K22" i="3" s="1"/>
  <c r="G22" i="3"/>
  <c r="K21" i="3"/>
  <c r="K20" i="3"/>
  <c r="K19" i="3"/>
  <c r="I19" i="3"/>
  <c r="G19" i="3"/>
  <c r="I18" i="3"/>
  <c r="K18" i="3" s="1"/>
  <c r="G18" i="3"/>
  <c r="I17" i="3"/>
  <c r="K17" i="3" s="1"/>
  <c r="G17" i="3"/>
  <c r="I16" i="3"/>
  <c r="K16" i="3" s="1"/>
  <c r="G16" i="3"/>
  <c r="G26" i="3" s="1"/>
  <c r="K15" i="3"/>
  <c r="K14" i="3"/>
  <c r="K13" i="3"/>
  <c r="K12" i="3"/>
  <c r="K11" i="3"/>
  <c r="K10" i="3"/>
  <c r="K9" i="3"/>
  <c r="J8" i="3"/>
  <c r="K8" i="3" s="1"/>
  <c r="K7" i="3"/>
  <c r="K6" i="3"/>
  <c r="K5" i="3"/>
  <c r="K4" i="3"/>
  <c r="A1" i="3"/>
  <c r="K26" i="3" l="1"/>
  <c r="I26" i="3"/>
  <c r="J26" i="3"/>
</calcChain>
</file>

<file path=xl/sharedStrings.xml><?xml version="1.0" encoding="utf-8"?>
<sst xmlns="http://schemas.openxmlformats.org/spreadsheetml/2006/main" count="42" uniqueCount="31">
  <si>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</si>
  <si>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</si>
  <si>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</si>
  <si>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</si>
  <si>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</si>
  <si>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</si>
  <si>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</si>
  <si>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</si>
  <si>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</si>
  <si>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</si>
  <si>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</si>
  <si>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</si>
  <si>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</si>
  <si>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</si>
  <si>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</si>
  <si>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Outros Serviços de Terceiros - Pessoa Jurídica - TAC</t>
  </si>
  <si>
    <t>Obras e Instalações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</si>
  <si>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</si>
  <si>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</si>
  <si>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</si>
  <si>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</si>
  <si>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</si>
  <si>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</si>
  <si>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</si>
  <si>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</si>
  <si>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</si>
  <si>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</si>
  <si>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</si>
  <si>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</si>
  <si>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</si>
  <si>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>Competência: maio/2022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</si>
</sst>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right" vertical="top" wrapText="1" indent="1"/>
    </xf>
    <xf numFmtId="2" fontId="2" fillId="3" borderId="1" xfId="0" applyNumberFormat="1" applyFont="1" applyFill="1" applyBorder="1" applyAlignment="1">
      <alignment horizontal="right" vertical="top" shrinkToFit="1"/>
    </xf>
    <xf numFmtId="0" fontId="2" fillId="3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right" vertical="top" shrinkToFit="1"/>
    </xf>
    <xf numFmtId="43" fontId="4" fillId="3" borderId="1" xfId="1" applyFont="1" applyFill="1" applyBorder="1" applyAlignment="1">
      <alignment horizontal="right" vertical="top" wrapText="1" indent="1"/>
    </xf>
    <xf numFmtId="43" fontId="3" fillId="2" borderId="1" xfId="1" applyFont="1" applyFill="1" applyBorder="1" applyAlignment="1">
      <alignment horizontal="right" vertical="top" wrapText="1"/>
    </xf>
    <xf numFmtId="43" fontId="2" fillId="0" borderId="0" xfId="1" applyFont="1" applyFill="1" applyBorder="1" applyAlignment="1">
      <alignment horizontal="left" vertical="top"/>
    </xf>
    <xf numFmtId="43" fontId="2" fillId="2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wrapText="1"/>
    </xf>
    <xf numFmtId="43" fontId="2" fillId="3" borderId="1" xfId="1" applyFont="1" applyFill="1" applyBorder="1" applyAlignment="1">
      <alignment horizontal="left" vertical="center" wrapText="1"/>
    </xf>
    <xf numFmtId="7" fontId="3" fillId="2" borderId="1" xfId="0" applyNumberFormat="1" applyFont="1" applyFill="1" applyBorder="1" applyAlignment="1">
      <alignment horizontal="right" vertical="top" wrapText="1"/>
    </xf>
    <xf numFmtId="7" fontId="2" fillId="0" borderId="0" xfId="0" applyNumberFormat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topLeftCell="C13" zoomScale="103" zoomScaleNormal="103" workbookViewId="0">
      <selection activeCell="D31" sqref="D31"/>
    </sheetView>
  </sheetViews>
  <sheetFormatPr defaultRowHeight="20" customHeight="1" x14ac:dyDescent="0.2"/>
  <cols>
    <col min="1" max="1" width="14.42578125" style="1" customWidth="1"/>
    <col min="2" max="2" width="53.140625" style="8" customWidth="1"/>
    <col min="3" max="3" width="9.42578125" style="1" customWidth="1"/>
    <col min="4" max="4" width="49.140625" style="1" customWidth="1"/>
    <col min="5" max="5" width="20.28515625" style="1" bestFit="1" customWidth="1"/>
    <col min="6" max="6" width="21.7109375" style="16" customWidth="1"/>
    <col min="7" max="7" width="14.85546875" style="16" bestFit="1" customWidth="1"/>
    <col min="8" max="8" width="20.140625" style="16" customWidth="1"/>
    <col min="9" max="9" width="14.85546875" style="1" bestFit="1" customWidth="1"/>
    <col min="10" max="10" width="15.140625" style="16" bestFit="1" customWidth="1"/>
    <col min="11" max="11" width="23.42578125" style="1" customWidth="1"/>
    <col min="12" max="12" width="11.5703125" style="16" bestFit="1" customWidth="1"/>
    <col min="13" max="13" width="13.28515625" style="1" bestFit="1" customWidth="1"/>
    <col min="14" max="16384" width="9.140625" style="1"/>
  </cols>
  <sheetData>
    <row r="1" spans="1:13" ht="20" customHeight="1" x14ac:dyDescent="0.2">
      <c r="A1" s="27" t="e">
        <f>#REF!</f>
        <v>#REF!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3" ht="20" customHeight="1" x14ac:dyDescent="0.2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3" s="11" customFormat="1" ht="39.950000000000003" customHeight="1" x14ac:dyDescent="0.2">
      <c r="A3" s="9" t="s">
        <v>1</v>
      </c>
      <c r="B3" s="9" t="s">
        <v>2</v>
      </c>
      <c r="C3" s="24" t="s">
        <v>3</v>
      </c>
      <c r="D3" s="25"/>
      <c r="E3" s="10" t="s">
        <v>18</v>
      </c>
      <c r="F3" s="17" t="s">
        <v>19</v>
      </c>
      <c r="G3" s="17" t="s">
        <v>20</v>
      </c>
      <c r="H3" s="17" t="s">
        <v>21</v>
      </c>
      <c r="I3" s="10" t="s">
        <v>22</v>
      </c>
      <c r="J3" s="12" t="s">
        <v>4</v>
      </c>
      <c r="K3" s="10" t="s">
        <v>23</v>
      </c>
      <c r="L3" s="22"/>
    </row>
    <row r="4" spans="1:13" ht="20" customHeight="1" x14ac:dyDescent="0.3">
      <c r="A4" s="30" t="s">
        <v>5</v>
      </c>
      <c r="B4" s="33" t="s">
        <v>29</v>
      </c>
      <c r="C4" s="2">
        <v>319011</v>
      </c>
      <c r="D4" s="3" t="s">
        <v>6</v>
      </c>
      <c r="E4" s="4">
        <v>2930828</v>
      </c>
      <c r="F4" s="14">
        <v>0</v>
      </c>
      <c r="G4" s="14">
        <v>0</v>
      </c>
      <c r="H4" s="18">
        <v>0</v>
      </c>
      <c r="I4" s="4">
        <v>2930828</v>
      </c>
      <c r="J4" s="13">
        <v>1093072.51</v>
      </c>
      <c r="K4" s="4">
        <f>I4-J4</f>
        <v>1837755.49</v>
      </c>
    </row>
    <row r="5" spans="1:13" ht="20" customHeight="1" x14ac:dyDescent="0.3">
      <c r="A5" s="31"/>
      <c r="B5" s="34"/>
      <c r="C5" s="2">
        <v>319013</v>
      </c>
      <c r="D5" s="3" t="s">
        <v>7</v>
      </c>
      <c r="E5" s="4">
        <v>295767</v>
      </c>
      <c r="F5" s="14">
        <v>0</v>
      </c>
      <c r="G5" s="14">
        <v>0</v>
      </c>
      <c r="H5" s="18">
        <v>0</v>
      </c>
      <c r="I5" s="4">
        <v>295767</v>
      </c>
      <c r="J5" s="13">
        <v>100270.37</v>
      </c>
      <c r="K5" s="4">
        <f t="shared" ref="K5:K25" si="0">I5-J5</f>
        <v>195496.63</v>
      </c>
    </row>
    <row r="6" spans="1:13" ht="20" customHeight="1" x14ac:dyDescent="0.3">
      <c r="A6" s="31"/>
      <c r="B6" s="34"/>
      <c r="C6" s="2">
        <v>319113</v>
      </c>
      <c r="D6" s="3" t="s">
        <v>8</v>
      </c>
      <c r="E6" s="4">
        <v>327604</v>
      </c>
      <c r="F6" s="14">
        <v>0</v>
      </c>
      <c r="G6" s="14">
        <v>0</v>
      </c>
      <c r="H6" s="18">
        <v>0</v>
      </c>
      <c r="I6" s="4">
        <v>327604</v>
      </c>
      <c r="J6" s="13">
        <v>97876.39</v>
      </c>
      <c r="K6" s="4">
        <f t="shared" si="0"/>
        <v>229727.61</v>
      </c>
    </row>
    <row r="7" spans="1:13" ht="20" customHeight="1" x14ac:dyDescent="0.3">
      <c r="A7" s="31"/>
      <c r="B7" s="34"/>
      <c r="C7" s="2">
        <v>339030</v>
      </c>
      <c r="D7" s="3" t="s">
        <v>9</v>
      </c>
      <c r="E7" s="4">
        <v>185700</v>
      </c>
      <c r="F7" s="13">
        <v>18570</v>
      </c>
      <c r="G7" s="13">
        <v>83564.5</v>
      </c>
      <c r="H7" s="18">
        <v>0</v>
      </c>
      <c r="I7" s="4">
        <v>83565.5</v>
      </c>
      <c r="J7" s="13">
        <v>63442.21</v>
      </c>
      <c r="K7" s="4">
        <f t="shared" si="0"/>
        <v>20123.29</v>
      </c>
      <c r="M7" s="23"/>
    </row>
    <row r="8" spans="1:13" ht="20" customHeight="1" x14ac:dyDescent="0.2">
      <c r="A8" s="31"/>
      <c r="B8" s="34"/>
      <c r="C8" s="2">
        <v>339030</v>
      </c>
      <c r="D8" s="3" t="s">
        <v>9</v>
      </c>
      <c r="E8" s="6">
        <v>0</v>
      </c>
      <c r="F8" s="13">
        <v>0</v>
      </c>
      <c r="G8" s="13">
        <v>0</v>
      </c>
      <c r="H8" s="13">
        <v>43000</v>
      </c>
      <c r="I8" s="4">
        <v>43000</v>
      </c>
      <c r="J8" s="13">
        <f>4307.28+36000</f>
        <v>40307.279999999999</v>
      </c>
      <c r="K8" s="4">
        <f t="shared" si="0"/>
        <v>2692.7200000000012</v>
      </c>
    </row>
    <row r="9" spans="1:13" ht="20" customHeight="1" x14ac:dyDescent="0.3">
      <c r="A9" s="31"/>
      <c r="B9" s="34"/>
      <c r="C9" s="2">
        <v>339036</v>
      </c>
      <c r="D9" s="3" t="s">
        <v>10</v>
      </c>
      <c r="E9" s="4">
        <v>84960</v>
      </c>
      <c r="F9" s="13">
        <v>8496</v>
      </c>
      <c r="G9" s="13">
        <v>38232</v>
      </c>
      <c r="H9" s="18">
        <v>0</v>
      </c>
      <c r="I9" s="4">
        <v>38232</v>
      </c>
      <c r="J9" s="13">
        <v>38232</v>
      </c>
      <c r="K9" s="4">
        <f t="shared" si="0"/>
        <v>0</v>
      </c>
      <c r="M9" s="23"/>
    </row>
    <row r="10" spans="1:13" ht="20" customHeight="1" x14ac:dyDescent="0.2">
      <c r="A10" s="31"/>
      <c r="B10" s="34"/>
      <c r="C10" s="2">
        <v>339036</v>
      </c>
      <c r="D10" s="3" t="s">
        <v>10</v>
      </c>
      <c r="E10" s="6">
        <v>0</v>
      </c>
      <c r="F10" s="13">
        <v>0</v>
      </c>
      <c r="G10" s="13">
        <v>0</v>
      </c>
      <c r="H10" s="13">
        <v>50000</v>
      </c>
      <c r="I10" s="4">
        <v>50000</v>
      </c>
      <c r="J10" s="13">
        <v>0</v>
      </c>
      <c r="K10" s="4">
        <f t="shared" si="0"/>
        <v>50000</v>
      </c>
      <c r="M10" s="23"/>
    </row>
    <row r="11" spans="1:13" ht="20" customHeight="1" x14ac:dyDescent="0.3">
      <c r="A11" s="31"/>
      <c r="B11" s="34"/>
      <c r="C11" s="2">
        <v>339039</v>
      </c>
      <c r="D11" s="3" t="s">
        <v>11</v>
      </c>
      <c r="E11" s="4">
        <v>651900</v>
      </c>
      <c r="F11" s="13">
        <v>65190</v>
      </c>
      <c r="G11" s="13">
        <v>293354.5</v>
      </c>
      <c r="H11" s="18"/>
      <c r="I11" s="4">
        <f>146677.5+146678</f>
        <v>293355.5</v>
      </c>
      <c r="J11" s="13">
        <v>225162.33</v>
      </c>
      <c r="K11" s="4">
        <f t="shared" si="0"/>
        <v>68193.170000000013</v>
      </c>
      <c r="M11" s="23"/>
    </row>
    <row r="12" spans="1:13" ht="20" customHeight="1" x14ac:dyDescent="0.3">
      <c r="A12" s="31"/>
      <c r="B12" s="34"/>
      <c r="C12" s="2">
        <v>339046</v>
      </c>
      <c r="D12" s="3" t="s">
        <v>12</v>
      </c>
      <c r="E12" s="4">
        <v>327660</v>
      </c>
      <c r="F12" s="13">
        <v>32766</v>
      </c>
      <c r="G12" s="13">
        <v>147446.5</v>
      </c>
      <c r="H12" s="18"/>
      <c r="I12" s="4">
        <f>73723.5+73724</f>
        <v>147447.5</v>
      </c>
      <c r="J12" s="13">
        <v>133021.51999999999</v>
      </c>
      <c r="K12" s="4">
        <f t="shared" si="0"/>
        <v>14425.98000000001</v>
      </c>
      <c r="M12" s="23"/>
    </row>
    <row r="13" spans="1:13" ht="20" customHeight="1" x14ac:dyDescent="0.3">
      <c r="A13" s="31"/>
      <c r="B13" s="35"/>
      <c r="C13" s="2">
        <v>339047</v>
      </c>
      <c r="D13" s="3" t="s">
        <v>13</v>
      </c>
      <c r="E13" s="4">
        <v>29980</v>
      </c>
      <c r="F13" s="13">
        <v>2998</v>
      </c>
      <c r="G13" s="13">
        <v>13490.5</v>
      </c>
      <c r="H13" s="18"/>
      <c r="I13" s="4">
        <f>6745.5+6746</f>
        <v>13491.5</v>
      </c>
      <c r="J13" s="13">
        <v>10308.64</v>
      </c>
      <c r="K13" s="4">
        <f t="shared" si="0"/>
        <v>3182.8600000000006</v>
      </c>
      <c r="M13" s="23"/>
    </row>
    <row r="14" spans="1:13" ht="39.950000000000003" customHeight="1" x14ac:dyDescent="0.2">
      <c r="A14" s="31"/>
      <c r="B14" s="7" t="s">
        <v>24</v>
      </c>
      <c r="C14" s="2">
        <v>319011</v>
      </c>
      <c r="D14" s="3" t="s">
        <v>6</v>
      </c>
      <c r="E14" s="4">
        <v>1000</v>
      </c>
      <c r="F14" s="14">
        <v>0</v>
      </c>
      <c r="G14" s="14">
        <v>0</v>
      </c>
      <c r="H14" s="19"/>
      <c r="I14" s="4">
        <v>1000</v>
      </c>
      <c r="J14" s="14">
        <v>0</v>
      </c>
      <c r="K14" s="4">
        <f t="shared" si="0"/>
        <v>1000</v>
      </c>
      <c r="M14" s="23"/>
    </row>
    <row r="15" spans="1:13" ht="39.950000000000003" customHeight="1" x14ac:dyDescent="0.2">
      <c r="A15" s="31"/>
      <c r="B15" s="7" t="s">
        <v>25</v>
      </c>
      <c r="C15" s="2">
        <v>319011</v>
      </c>
      <c r="D15" s="3" t="s">
        <v>6</v>
      </c>
      <c r="E15" s="4">
        <v>62466</v>
      </c>
      <c r="F15" s="14">
        <v>0</v>
      </c>
      <c r="G15" s="14">
        <v>0</v>
      </c>
      <c r="H15" s="19"/>
      <c r="I15" s="4">
        <v>62466</v>
      </c>
      <c r="J15" s="14">
        <v>0</v>
      </c>
      <c r="K15" s="4">
        <f t="shared" si="0"/>
        <v>62466</v>
      </c>
      <c r="M15" s="23"/>
    </row>
    <row r="16" spans="1:13" ht="20" customHeight="1" x14ac:dyDescent="0.3">
      <c r="A16" s="31"/>
      <c r="B16" s="36" t="s">
        <v>26</v>
      </c>
      <c r="C16" s="2">
        <v>339030</v>
      </c>
      <c r="D16" s="3" t="s">
        <v>9</v>
      </c>
      <c r="E16" s="4">
        <v>4000</v>
      </c>
      <c r="F16" s="13">
        <v>400</v>
      </c>
      <c r="G16" s="13">
        <f>2700-900</f>
        <v>1800</v>
      </c>
      <c r="H16" s="18"/>
      <c r="I16" s="6">
        <f>900+900</f>
        <v>1800</v>
      </c>
      <c r="J16" s="14">
        <v>0</v>
      </c>
      <c r="K16" s="4">
        <f t="shared" si="0"/>
        <v>1800</v>
      </c>
      <c r="M16" s="23"/>
    </row>
    <row r="17" spans="1:13" ht="29.95" customHeight="1" x14ac:dyDescent="0.3">
      <c r="A17" s="31"/>
      <c r="B17" s="37"/>
      <c r="C17" s="2">
        <v>339039</v>
      </c>
      <c r="D17" s="3" t="s">
        <v>11</v>
      </c>
      <c r="E17" s="4">
        <v>98000</v>
      </c>
      <c r="F17" s="13">
        <v>9800</v>
      </c>
      <c r="G17" s="13">
        <f>66150-22050</f>
        <v>44100</v>
      </c>
      <c r="H17" s="18"/>
      <c r="I17" s="4">
        <f>22050+22050</f>
        <v>44100</v>
      </c>
      <c r="J17" s="14">
        <v>0</v>
      </c>
      <c r="K17" s="4">
        <f t="shared" si="0"/>
        <v>44100</v>
      </c>
      <c r="M17" s="23"/>
    </row>
    <row r="18" spans="1:13" ht="20" customHeight="1" x14ac:dyDescent="0.3">
      <c r="A18" s="31"/>
      <c r="B18" s="38" t="s">
        <v>28</v>
      </c>
      <c r="C18" s="2">
        <v>339030</v>
      </c>
      <c r="D18" s="3" t="s">
        <v>9</v>
      </c>
      <c r="E18" s="4">
        <v>1000</v>
      </c>
      <c r="F18" s="13">
        <v>100</v>
      </c>
      <c r="G18" s="13">
        <f>675-225</f>
        <v>450</v>
      </c>
      <c r="H18" s="18"/>
      <c r="I18" s="6">
        <f>225+225</f>
        <v>450</v>
      </c>
      <c r="J18" s="14">
        <v>0</v>
      </c>
      <c r="K18" s="4">
        <f t="shared" si="0"/>
        <v>450</v>
      </c>
      <c r="M18" s="23"/>
    </row>
    <row r="19" spans="1:13" ht="20" customHeight="1" x14ac:dyDescent="0.3">
      <c r="A19" s="31"/>
      <c r="B19" s="39"/>
      <c r="C19" s="2">
        <v>339039</v>
      </c>
      <c r="D19" s="3" t="s">
        <v>11</v>
      </c>
      <c r="E19" s="4">
        <v>21000</v>
      </c>
      <c r="F19" s="13">
        <v>2100</v>
      </c>
      <c r="G19" s="13">
        <f>14175-4725</f>
        <v>9450</v>
      </c>
      <c r="H19" s="18"/>
      <c r="I19" s="4">
        <f>4725+4725</f>
        <v>9450</v>
      </c>
      <c r="J19" s="13">
        <v>0</v>
      </c>
      <c r="K19" s="4">
        <f t="shared" si="0"/>
        <v>9450</v>
      </c>
      <c r="M19" s="23"/>
    </row>
    <row r="20" spans="1:13" ht="20" customHeight="1" x14ac:dyDescent="0.3">
      <c r="A20" s="31"/>
      <c r="B20" s="40"/>
      <c r="C20" s="2">
        <v>449052</v>
      </c>
      <c r="D20" s="3" t="s">
        <v>14</v>
      </c>
      <c r="E20" s="4">
        <v>5000</v>
      </c>
      <c r="F20" s="13">
        <v>0</v>
      </c>
      <c r="G20" s="13">
        <v>0</v>
      </c>
      <c r="H20" s="18"/>
      <c r="I20" s="4">
        <v>5000</v>
      </c>
      <c r="J20" s="14">
        <v>0</v>
      </c>
      <c r="K20" s="4">
        <f t="shared" si="0"/>
        <v>5000</v>
      </c>
      <c r="M20" s="23"/>
    </row>
    <row r="21" spans="1:13" ht="20" customHeight="1" x14ac:dyDescent="0.3">
      <c r="A21" s="31"/>
      <c r="B21" s="33" t="s">
        <v>27</v>
      </c>
      <c r="C21" s="2">
        <v>339030</v>
      </c>
      <c r="D21" s="3" t="s">
        <v>9</v>
      </c>
      <c r="E21" s="4">
        <v>43000</v>
      </c>
      <c r="F21" s="13">
        <v>4300</v>
      </c>
      <c r="G21" s="13">
        <v>19350</v>
      </c>
      <c r="H21" s="18"/>
      <c r="I21" s="4">
        <v>19350</v>
      </c>
      <c r="J21" s="13">
        <v>17336.2</v>
      </c>
      <c r="K21" s="4">
        <f t="shared" si="0"/>
        <v>2013.7999999999993</v>
      </c>
      <c r="M21" s="23"/>
    </row>
    <row r="22" spans="1:13" ht="20" customHeight="1" x14ac:dyDescent="0.3">
      <c r="A22" s="31"/>
      <c r="B22" s="34"/>
      <c r="C22" s="2">
        <v>339039</v>
      </c>
      <c r="D22" s="3" t="s">
        <v>11</v>
      </c>
      <c r="E22" s="4">
        <v>312000</v>
      </c>
      <c r="F22" s="13">
        <v>31200</v>
      </c>
      <c r="G22" s="13">
        <f>210600-70200</f>
        <v>140400</v>
      </c>
      <c r="H22" s="18"/>
      <c r="I22" s="4">
        <f>70200+70200</f>
        <v>140400</v>
      </c>
      <c r="J22" s="13">
        <v>43038.25</v>
      </c>
      <c r="K22" s="4">
        <f t="shared" si="0"/>
        <v>97361.75</v>
      </c>
      <c r="M22" s="23"/>
    </row>
    <row r="23" spans="1:13" ht="20" customHeight="1" x14ac:dyDescent="0.2">
      <c r="A23" s="31"/>
      <c r="B23" s="34"/>
      <c r="C23" s="2">
        <v>339039</v>
      </c>
      <c r="D23" s="3" t="s">
        <v>15</v>
      </c>
      <c r="E23" s="5">
        <v>0</v>
      </c>
      <c r="F23" s="14">
        <v>0</v>
      </c>
      <c r="G23" s="14">
        <v>0</v>
      </c>
      <c r="H23" s="13">
        <f>32000+43000</f>
        <v>75000</v>
      </c>
      <c r="I23" s="4">
        <f>32000+43000</f>
        <v>75000</v>
      </c>
      <c r="J23" s="13">
        <f>43000+32000</f>
        <v>75000</v>
      </c>
      <c r="K23" s="4">
        <f t="shared" si="0"/>
        <v>0</v>
      </c>
      <c r="M23" s="23"/>
    </row>
    <row r="24" spans="1:13" ht="20" customHeight="1" x14ac:dyDescent="0.3">
      <c r="A24" s="31"/>
      <c r="B24" s="34"/>
      <c r="C24" s="2">
        <v>449051</v>
      </c>
      <c r="D24" s="3" t="s">
        <v>16</v>
      </c>
      <c r="E24" s="4">
        <v>100000</v>
      </c>
      <c r="F24" s="13">
        <v>10000</v>
      </c>
      <c r="G24" s="13">
        <f>67500-22500</f>
        <v>45000</v>
      </c>
      <c r="H24" s="18"/>
      <c r="I24" s="4">
        <f>22500+22500</f>
        <v>45000</v>
      </c>
      <c r="J24" s="14"/>
      <c r="K24" s="4">
        <f t="shared" si="0"/>
        <v>45000</v>
      </c>
      <c r="M24" s="23"/>
    </row>
    <row r="25" spans="1:13" ht="20" customHeight="1" x14ac:dyDescent="0.3">
      <c r="A25" s="32"/>
      <c r="B25" s="35"/>
      <c r="C25" s="2">
        <v>449052</v>
      </c>
      <c r="D25" s="3" t="s">
        <v>14</v>
      </c>
      <c r="E25" s="4">
        <v>54000</v>
      </c>
      <c r="F25" s="13">
        <v>5900</v>
      </c>
      <c r="G25" s="13">
        <v>23800</v>
      </c>
      <c r="H25" s="18"/>
      <c r="I25" s="4">
        <f>12150+12150</f>
        <v>24300</v>
      </c>
      <c r="J25" s="14">
        <v>4625</v>
      </c>
      <c r="K25" s="4">
        <f t="shared" si="0"/>
        <v>19675</v>
      </c>
      <c r="M25" s="23"/>
    </row>
    <row r="26" spans="1:13" ht="20" customHeight="1" x14ac:dyDescent="0.2">
      <c r="A26" s="27" t="s">
        <v>17</v>
      </c>
      <c r="B26" s="28"/>
      <c r="C26" s="28"/>
      <c r="D26" s="29"/>
      <c r="E26" s="20">
        <f>SUM(E4:E25)</f>
        <v>5535865</v>
      </c>
      <c r="F26" s="15">
        <f t="shared" ref="F26:K26" si="1">SUM(F4:F25)</f>
        <v>191820</v>
      </c>
      <c r="G26" s="15">
        <f t="shared" si="1"/>
        <v>860438</v>
      </c>
      <c r="H26" s="20">
        <f t="shared" si="1"/>
        <v>168000</v>
      </c>
      <c r="I26" s="20">
        <f t="shared" si="1"/>
        <v>4651607</v>
      </c>
      <c r="J26" s="20">
        <f t="shared" si="1"/>
        <v>1941692.6999999997</v>
      </c>
      <c r="K26" s="20">
        <f t="shared" si="1"/>
        <v>2709914.3</v>
      </c>
      <c r="M26" s="23"/>
    </row>
    <row r="27" spans="1:13" ht="20" customHeight="1" x14ac:dyDescent="0.2">
      <c r="A27" s="26" t="s">
        <v>30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M27" s="23"/>
    </row>
    <row r="29" spans="1:13" ht="20" customHeight="1" x14ac:dyDescent="0.2">
      <c r="E29" s="21"/>
    </row>
  </sheetData>
  <mergeCells count="10">
    <mergeCell ref="A26:D26"/>
    <mergeCell ref="A27:K27"/>
    <mergeCell ref="A1:K1"/>
    <mergeCell ref="A2:K2"/>
    <mergeCell ref="C3:D3"/>
    <mergeCell ref="A4:A25"/>
    <mergeCell ref="B4:B13"/>
    <mergeCell ref="B16:B17"/>
    <mergeCell ref="B18:B20"/>
    <mergeCell ref="B21:B25"/>
  </mergeCells>
  <pageMargins left="0.34" right="0.3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2023-01-09T13:43:54Z</cp:lastPrinted>
  <dcterms:created xsi:type="dcterms:W3CDTF">2022-06-29T17:27:53Z</dcterms:created>
  <dcterms:modified xsi:type="dcterms:W3CDTF">2023-08-23T13:32:48Z</dcterms:modified>
</cp:coreProperties>
</file>