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unho 2022" sheetId="4" r:id="rId1"/>
  </sheets>
  <calcPr calcId="152511"/>
</workbook>
</file>

<file path=xl/calcChain.xml><?xml version="1.0" encoding="utf-8"?>
<calcChain xmlns="http://schemas.openxmlformats.org/spreadsheetml/2006/main">
  <c r="I22" i="4" l="1"/>
  <c r="I23" i="4"/>
  <c r="I24" i="4"/>
  <c r="K24" i="4" s="1"/>
  <c r="I25" i="4"/>
  <c r="I15" i="4"/>
  <c r="K15" i="4" s="1"/>
  <c r="I16" i="4"/>
  <c r="I17" i="4"/>
  <c r="K17" i="4" s="1"/>
  <c r="I18" i="4"/>
  <c r="I19" i="4"/>
  <c r="K19" i="4" s="1"/>
  <c r="I20" i="4"/>
  <c r="I21" i="4"/>
  <c r="K21" i="4" s="1"/>
  <c r="I5" i="4"/>
  <c r="K5" i="4" s="1"/>
  <c r="I6" i="4"/>
  <c r="I7" i="4"/>
  <c r="I8" i="4"/>
  <c r="I9" i="4"/>
  <c r="I10" i="4"/>
  <c r="K10" i="4" s="1"/>
  <c r="I11" i="4"/>
  <c r="I12" i="4"/>
  <c r="I13" i="4"/>
  <c r="I14" i="4"/>
  <c r="I4" i="4"/>
  <c r="J12" i="4"/>
  <c r="J13" i="4"/>
  <c r="J11" i="4"/>
  <c r="J7" i="4"/>
  <c r="J6" i="4"/>
  <c r="J5" i="4"/>
  <c r="J4" i="4"/>
  <c r="J25" i="4"/>
  <c r="F26" i="4"/>
  <c r="E26" i="4"/>
  <c r="G24" i="4"/>
  <c r="K23" i="4"/>
  <c r="J23" i="4"/>
  <c r="H23" i="4"/>
  <c r="H26" i="4" s="1"/>
  <c r="K22" i="4"/>
  <c r="G22" i="4"/>
  <c r="K20" i="4"/>
  <c r="G19" i="4"/>
  <c r="K18" i="4"/>
  <c r="G18" i="4"/>
  <c r="G17" i="4"/>
  <c r="K16" i="4"/>
  <c r="G16" i="4"/>
  <c r="G26" i="4" s="1"/>
  <c r="K14" i="4"/>
  <c r="K9" i="4"/>
  <c r="J8" i="4"/>
  <c r="K6" i="4"/>
  <c r="A1" i="4"/>
  <c r="K7" i="4" l="1"/>
  <c r="I26" i="4"/>
  <c r="K4" i="4"/>
  <c r="K12" i="4"/>
  <c r="K13" i="4"/>
  <c r="J26" i="4"/>
  <c r="K25" i="4"/>
  <c r="K8" i="4"/>
  <c r="K11" i="4"/>
  <c r="K26" i="4" l="1"/>
</calcChain>
</file>

<file path=xl/sharedStrings.xml><?xml version="1.0" encoding="utf-8"?>
<sst xmlns="http://schemas.openxmlformats.org/spreadsheetml/2006/main" count="42" uniqueCount="31">
  <si>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</si>
  <si>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</si>
  <si>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</si>
  <si>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</si>
  <si>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</si>
  <si>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</si>
  <si>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</si>
  <si>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</si>
  <si>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</si>
  <si>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</si>
  <si>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</si>
  <si>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</si>
  <si>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</si>
  <si>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</si>
  <si>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</si>
  <si>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</si>
  <si>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</si>
  <si>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</si>
  <si>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</si>
  <si>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</si>
  <si>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</si>
  <si>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</si>
  <si>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</si>
  <si>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</si>
  <si>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</si>
  <si>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</si>
  <si>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</si>
  <si>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</si>
  <si>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</si>
  <si>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</si>
  <si>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junho/2022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</si>
</sst>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top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 wrapText="1"/>
    </xf>
    <xf numFmtId="7" fontId="3" fillId="2" borderId="1" xfId="0" applyNumberFormat="1" applyFont="1" applyFill="1" applyBorder="1" applyAlignment="1">
      <alignment horizontal="right" vertical="top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43" fontId="4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B7" zoomScale="103" zoomScaleNormal="103" workbookViewId="0">
      <selection sqref="A1:K27"/>
    </sheetView>
  </sheetViews>
  <sheetFormatPr defaultRowHeight="20" customHeight="1" x14ac:dyDescent="0.2"/>
  <cols>
    <col min="1" max="1" width="14.42578125" style="1" customWidth="1"/>
    <col min="2" max="2" width="53.140625" style="3" customWidth="1"/>
    <col min="3" max="3" width="9.42578125" style="1" customWidth="1"/>
    <col min="4" max="4" width="49.140625" style="1" customWidth="1"/>
    <col min="5" max="5" width="20.28515625" style="1" bestFit="1" customWidth="1"/>
    <col min="6" max="6" width="21.7109375" style="9" customWidth="1"/>
    <col min="7" max="7" width="14.85546875" style="9" bestFit="1" customWidth="1"/>
    <col min="8" max="8" width="20.140625" style="9" customWidth="1"/>
    <col min="9" max="9" width="14.85546875" style="1" bestFit="1" customWidth="1"/>
    <col min="10" max="10" width="15.140625" style="9" bestFit="1" customWidth="1"/>
    <col min="11" max="11" width="23.42578125" style="1" customWidth="1"/>
    <col min="12" max="12" width="11.5703125" style="9" bestFit="1" customWidth="1"/>
    <col min="13" max="13" width="13.28515625" style="1" bestFit="1" customWidth="1"/>
    <col min="14" max="16384" width="9.140625" style="1"/>
  </cols>
  <sheetData>
    <row r="1" spans="1:13" ht="20" customHeight="1" x14ac:dyDescent="0.2">
      <c r="A1" s="23" t="e">
        <f>#REF!</f>
        <v>#REF!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3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3" s="6" customFormat="1" ht="39.950000000000003" customHeight="1" x14ac:dyDescent="0.2">
      <c r="A3" s="4" t="s">
        <v>1</v>
      </c>
      <c r="B3" s="4" t="s">
        <v>2</v>
      </c>
      <c r="C3" s="20" t="s">
        <v>3</v>
      </c>
      <c r="D3" s="21"/>
      <c r="E3" s="5" t="s">
        <v>18</v>
      </c>
      <c r="F3" s="10" t="s">
        <v>19</v>
      </c>
      <c r="G3" s="10" t="s">
        <v>20</v>
      </c>
      <c r="H3" s="10" t="s">
        <v>21</v>
      </c>
      <c r="I3" s="5" t="s">
        <v>22</v>
      </c>
      <c r="J3" s="7" t="s">
        <v>4</v>
      </c>
      <c r="K3" s="5" t="s">
        <v>23</v>
      </c>
      <c r="L3" s="14"/>
    </row>
    <row r="4" spans="1:13" ht="20" customHeight="1" x14ac:dyDescent="0.2">
      <c r="A4" s="26" t="s">
        <v>5</v>
      </c>
      <c r="B4" s="29" t="s">
        <v>29</v>
      </c>
      <c r="C4" s="17">
        <v>319011</v>
      </c>
      <c r="D4" s="18" t="s">
        <v>6</v>
      </c>
      <c r="E4" s="17">
        <v>2930828</v>
      </c>
      <c r="F4" s="16">
        <v>0</v>
      </c>
      <c r="G4" s="16">
        <v>0</v>
      </c>
      <c r="H4" s="11">
        <v>0</v>
      </c>
      <c r="I4" s="17">
        <f>E4-F4-G4+H4</f>
        <v>2930828</v>
      </c>
      <c r="J4" s="17">
        <f>1093072.51+218029.86</f>
        <v>1311102.3700000001</v>
      </c>
      <c r="K4" s="17">
        <f>I4-J4</f>
        <v>1619725.63</v>
      </c>
      <c r="L4" s="19"/>
    </row>
    <row r="5" spans="1:13" ht="20" customHeight="1" x14ac:dyDescent="0.2">
      <c r="A5" s="27"/>
      <c r="B5" s="30"/>
      <c r="C5" s="17">
        <v>319013</v>
      </c>
      <c r="D5" s="18" t="s">
        <v>7</v>
      </c>
      <c r="E5" s="17">
        <v>295767</v>
      </c>
      <c r="F5" s="16">
        <v>0</v>
      </c>
      <c r="G5" s="16">
        <v>0</v>
      </c>
      <c r="H5" s="11">
        <v>0</v>
      </c>
      <c r="I5" s="17">
        <f t="shared" ref="I5:I25" si="0">E5-F5-G5+H5</f>
        <v>295767</v>
      </c>
      <c r="J5" s="17">
        <f>100270.37+20705.12</f>
        <v>120975.48999999999</v>
      </c>
      <c r="K5" s="17">
        <f t="shared" ref="K5:K25" si="1">I5-J5</f>
        <v>174791.51</v>
      </c>
      <c r="L5" s="19"/>
    </row>
    <row r="6" spans="1:13" ht="20" customHeight="1" x14ac:dyDescent="0.2">
      <c r="A6" s="27"/>
      <c r="B6" s="30"/>
      <c r="C6" s="17">
        <v>319113</v>
      </c>
      <c r="D6" s="18" t="s">
        <v>8</v>
      </c>
      <c r="E6" s="17">
        <v>327604</v>
      </c>
      <c r="F6" s="16">
        <v>0</v>
      </c>
      <c r="G6" s="16">
        <v>0</v>
      </c>
      <c r="H6" s="11">
        <v>0</v>
      </c>
      <c r="I6" s="17">
        <f t="shared" si="0"/>
        <v>327604</v>
      </c>
      <c r="J6" s="17">
        <f>97876.39+18821.97+938.6</f>
        <v>117636.96</v>
      </c>
      <c r="K6" s="17">
        <f t="shared" si="1"/>
        <v>209967.03999999998</v>
      </c>
      <c r="L6" s="19"/>
    </row>
    <row r="7" spans="1:13" ht="20" customHeight="1" x14ac:dyDescent="0.2">
      <c r="A7" s="27"/>
      <c r="B7" s="30"/>
      <c r="C7" s="17">
        <v>339030</v>
      </c>
      <c r="D7" s="18" t="s">
        <v>9</v>
      </c>
      <c r="E7" s="17">
        <v>185700</v>
      </c>
      <c r="F7" s="17">
        <v>18570</v>
      </c>
      <c r="G7" s="17">
        <v>83564.5</v>
      </c>
      <c r="H7" s="11">
        <v>0</v>
      </c>
      <c r="I7" s="17">
        <f t="shared" si="0"/>
        <v>83565.5</v>
      </c>
      <c r="J7" s="17">
        <f>63442.21+4413.16+1303.99</f>
        <v>69159.360000000001</v>
      </c>
      <c r="K7" s="17">
        <f t="shared" si="1"/>
        <v>14406.14</v>
      </c>
      <c r="L7" s="19"/>
      <c r="M7" s="15"/>
    </row>
    <row r="8" spans="1:13" ht="20" customHeight="1" x14ac:dyDescent="0.2">
      <c r="A8" s="27"/>
      <c r="B8" s="30"/>
      <c r="C8" s="17">
        <v>339030</v>
      </c>
      <c r="D8" s="18" t="s">
        <v>9</v>
      </c>
      <c r="E8" s="17">
        <v>0</v>
      </c>
      <c r="F8" s="17">
        <v>0</v>
      </c>
      <c r="G8" s="17">
        <v>0</v>
      </c>
      <c r="H8" s="17">
        <v>43000</v>
      </c>
      <c r="I8" s="17">
        <f t="shared" si="0"/>
        <v>43000</v>
      </c>
      <c r="J8" s="17">
        <f>4307.28+36000</f>
        <v>40307.279999999999</v>
      </c>
      <c r="K8" s="17">
        <f t="shared" si="1"/>
        <v>2692.7200000000012</v>
      </c>
      <c r="L8" s="19"/>
    </row>
    <row r="9" spans="1:13" ht="20" customHeight="1" x14ac:dyDescent="0.2">
      <c r="A9" s="27"/>
      <c r="B9" s="30"/>
      <c r="C9" s="17">
        <v>339036</v>
      </c>
      <c r="D9" s="18" t="s">
        <v>10</v>
      </c>
      <c r="E9" s="17">
        <v>84960</v>
      </c>
      <c r="F9" s="17">
        <v>8496</v>
      </c>
      <c r="G9" s="17">
        <v>38232</v>
      </c>
      <c r="H9" s="11">
        <v>0</v>
      </c>
      <c r="I9" s="17">
        <f t="shared" si="0"/>
        <v>38232</v>
      </c>
      <c r="J9" s="17">
        <v>38232</v>
      </c>
      <c r="K9" s="17">
        <f t="shared" si="1"/>
        <v>0</v>
      </c>
      <c r="L9" s="19"/>
      <c r="M9" s="15"/>
    </row>
    <row r="10" spans="1:13" ht="20" customHeight="1" x14ac:dyDescent="0.2">
      <c r="A10" s="27"/>
      <c r="B10" s="30"/>
      <c r="C10" s="17">
        <v>339036</v>
      </c>
      <c r="D10" s="18" t="s">
        <v>10</v>
      </c>
      <c r="E10" s="17">
        <v>0</v>
      </c>
      <c r="F10" s="17">
        <v>0</v>
      </c>
      <c r="G10" s="17">
        <v>0</v>
      </c>
      <c r="H10" s="17">
        <v>50000</v>
      </c>
      <c r="I10" s="17">
        <f t="shared" si="0"/>
        <v>50000</v>
      </c>
      <c r="J10" s="17">
        <v>0</v>
      </c>
      <c r="K10" s="17">
        <f t="shared" si="1"/>
        <v>50000</v>
      </c>
      <c r="L10" s="19"/>
      <c r="M10" s="15"/>
    </row>
    <row r="11" spans="1:13" ht="20" customHeight="1" x14ac:dyDescent="0.2">
      <c r="A11" s="27"/>
      <c r="B11" s="30"/>
      <c r="C11" s="17">
        <v>339039</v>
      </c>
      <c r="D11" s="18" t="s">
        <v>11</v>
      </c>
      <c r="E11" s="17">
        <v>651900</v>
      </c>
      <c r="F11" s="17">
        <v>65190</v>
      </c>
      <c r="G11" s="17">
        <v>293354.5</v>
      </c>
      <c r="H11" s="11"/>
      <c r="I11" s="17">
        <f t="shared" si="0"/>
        <v>293355.5</v>
      </c>
      <c r="J11" s="17">
        <f>225162.33+3681.51+5250+248.77</f>
        <v>234342.61</v>
      </c>
      <c r="K11" s="17">
        <f t="shared" si="1"/>
        <v>59012.890000000014</v>
      </c>
      <c r="L11" s="19"/>
      <c r="M11" s="15"/>
    </row>
    <row r="12" spans="1:13" ht="20" customHeight="1" x14ac:dyDescent="0.2">
      <c r="A12" s="27"/>
      <c r="B12" s="30"/>
      <c r="C12" s="17">
        <v>339046</v>
      </c>
      <c r="D12" s="18" t="s">
        <v>12</v>
      </c>
      <c r="E12" s="17">
        <v>327660</v>
      </c>
      <c r="F12" s="17">
        <v>32766</v>
      </c>
      <c r="G12" s="17">
        <v>73738</v>
      </c>
      <c r="H12" s="11"/>
      <c r="I12" s="17">
        <f t="shared" si="0"/>
        <v>221156</v>
      </c>
      <c r="J12" s="17">
        <f>133021.52+28745.63</f>
        <v>161767.15</v>
      </c>
      <c r="K12" s="17">
        <f t="shared" si="1"/>
        <v>59388.850000000006</v>
      </c>
      <c r="L12" s="19"/>
      <c r="M12" s="15"/>
    </row>
    <row r="13" spans="1:13" ht="20" customHeight="1" x14ac:dyDescent="0.2">
      <c r="A13" s="27"/>
      <c r="B13" s="31"/>
      <c r="C13" s="17">
        <v>339047</v>
      </c>
      <c r="D13" s="18" t="s">
        <v>13</v>
      </c>
      <c r="E13" s="17">
        <v>29980</v>
      </c>
      <c r="F13" s="17">
        <v>2998</v>
      </c>
      <c r="G13" s="17">
        <v>13490.5</v>
      </c>
      <c r="H13" s="11"/>
      <c r="I13" s="17">
        <f t="shared" si="0"/>
        <v>13491.5</v>
      </c>
      <c r="J13" s="17">
        <f>10308.64+2042.4</f>
        <v>12351.039999999999</v>
      </c>
      <c r="K13" s="17">
        <f t="shared" si="1"/>
        <v>1140.4600000000009</v>
      </c>
      <c r="L13" s="19"/>
      <c r="M13" s="15"/>
    </row>
    <row r="14" spans="1:13" ht="39.950000000000003" customHeight="1" x14ac:dyDescent="0.2">
      <c r="A14" s="27"/>
      <c r="B14" s="2" t="s">
        <v>24</v>
      </c>
      <c r="C14" s="17">
        <v>319011</v>
      </c>
      <c r="D14" s="18" t="s">
        <v>6</v>
      </c>
      <c r="E14" s="17">
        <v>1000</v>
      </c>
      <c r="F14" s="16">
        <v>0</v>
      </c>
      <c r="G14" s="16">
        <v>0</v>
      </c>
      <c r="H14" s="11"/>
      <c r="I14" s="17">
        <f t="shared" si="0"/>
        <v>1000</v>
      </c>
      <c r="J14" s="16">
        <v>0</v>
      </c>
      <c r="K14" s="17">
        <f t="shared" si="1"/>
        <v>1000</v>
      </c>
      <c r="L14" s="19"/>
      <c r="M14" s="15"/>
    </row>
    <row r="15" spans="1:13" ht="39.950000000000003" customHeight="1" x14ac:dyDescent="0.2">
      <c r="A15" s="27"/>
      <c r="B15" s="2" t="s">
        <v>25</v>
      </c>
      <c r="C15" s="17">
        <v>319011</v>
      </c>
      <c r="D15" s="18" t="s">
        <v>6</v>
      </c>
      <c r="E15" s="17">
        <v>62466</v>
      </c>
      <c r="F15" s="16">
        <v>0</v>
      </c>
      <c r="G15" s="16">
        <v>0</v>
      </c>
      <c r="H15" s="11"/>
      <c r="I15" s="17">
        <f>E15-F15-G15+H15</f>
        <v>62466</v>
      </c>
      <c r="J15" s="16">
        <v>0</v>
      </c>
      <c r="K15" s="17">
        <f t="shared" si="1"/>
        <v>62466</v>
      </c>
      <c r="L15" s="19"/>
      <c r="M15" s="15"/>
    </row>
    <row r="16" spans="1:13" ht="20" customHeight="1" x14ac:dyDescent="0.2">
      <c r="A16" s="27"/>
      <c r="B16" s="32" t="s">
        <v>26</v>
      </c>
      <c r="C16" s="17">
        <v>339030</v>
      </c>
      <c r="D16" s="18" t="s">
        <v>9</v>
      </c>
      <c r="E16" s="17">
        <v>4000</v>
      </c>
      <c r="F16" s="17">
        <v>400</v>
      </c>
      <c r="G16" s="17">
        <f>2700-900</f>
        <v>1800</v>
      </c>
      <c r="H16" s="11"/>
      <c r="I16" s="17">
        <f t="shared" si="0"/>
        <v>1800</v>
      </c>
      <c r="J16" s="16">
        <v>0</v>
      </c>
      <c r="K16" s="17">
        <f t="shared" si="1"/>
        <v>1800</v>
      </c>
      <c r="L16" s="19"/>
      <c r="M16" s="15"/>
    </row>
    <row r="17" spans="1:13" ht="29.95" customHeight="1" x14ac:dyDescent="0.2">
      <c r="A17" s="27"/>
      <c r="B17" s="33"/>
      <c r="C17" s="17">
        <v>339039</v>
      </c>
      <c r="D17" s="18" t="s">
        <v>11</v>
      </c>
      <c r="E17" s="17">
        <v>98000</v>
      </c>
      <c r="F17" s="17">
        <v>9800</v>
      </c>
      <c r="G17" s="17">
        <f>66150-22050</f>
        <v>44100</v>
      </c>
      <c r="H17" s="11"/>
      <c r="I17" s="17">
        <f t="shared" si="0"/>
        <v>44100</v>
      </c>
      <c r="J17" s="16">
        <v>2440</v>
      </c>
      <c r="K17" s="17">
        <f t="shared" si="1"/>
        <v>41660</v>
      </c>
      <c r="L17" s="19"/>
      <c r="M17" s="15"/>
    </row>
    <row r="18" spans="1:13" ht="20" customHeight="1" x14ac:dyDescent="0.2">
      <c r="A18" s="27"/>
      <c r="B18" s="34" t="s">
        <v>28</v>
      </c>
      <c r="C18" s="17">
        <v>339030</v>
      </c>
      <c r="D18" s="18" t="s">
        <v>9</v>
      </c>
      <c r="E18" s="17">
        <v>1000</v>
      </c>
      <c r="F18" s="17">
        <v>100</v>
      </c>
      <c r="G18" s="17">
        <f>675-225</f>
        <v>450</v>
      </c>
      <c r="H18" s="11"/>
      <c r="I18" s="17">
        <f t="shared" si="0"/>
        <v>450</v>
      </c>
      <c r="J18" s="16">
        <v>0</v>
      </c>
      <c r="K18" s="17">
        <f t="shared" si="1"/>
        <v>450</v>
      </c>
      <c r="L18" s="19"/>
      <c r="M18" s="15"/>
    </row>
    <row r="19" spans="1:13" ht="20" customHeight="1" x14ac:dyDescent="0.2">
      <c r="A19" s="27"/>
      <c r="B19" s="35"/>
      <c r="C19" s="17">
        <v>339039</v>
      </c>
      <c r="D19" s="18" t="s">
        <v>11</v>
      </c>
      <c r="E19" s="17">
        <v>21000</v>
      </c>
      <c r="F19" s="17">
        <v>2100</v>
      </c>
      <c r="G19" s="17">
        <f>14175-4725</f>
        <v>9450</v>
      </c>
      <c r="H19" s="11"/>
      <c r="I19" s="17">
        <f t="shared" si="0"/>
        <v>9450</v>
      </c>
      <c r="J19" s="17">
        <v>0</v>
      </c>
      <c r="K19" s="17">
        <f t="shared" si="1"/>
        <v>9450</v>
      </c>
      <c r="L19" s="19"/>
      <c r="M19" s="15"/>
    </row>
    <row r="20" spans="1:13" ht="20" customHeight="1" x14ac:dyDescent="0.2">
      <c r="A20" s="27"/>
      <c r="B20" s="36"/>
      <c r="C20" s="17">
        <v>449052</v>
      </c>
      <c r="D20" s="18" t="s">
        <v>14</v>
      </c>
      <c r="E20" s="17">
        <v>5000</v>
      </c>
      <c r="F20" s="17">
        <v>0</v>
      </c>
      <c r="G20" s="17">
        <v>0</v>
      </c>
      <c r="H20" s="11"/>
      <c r="I20" s="17">
        <f t="shared" si="0"/>
        <v>5000</v>
      </c>
      <c r="J20" s="16">
        <v>0</v>
      </c>
      <c r="K20" s="17">
        <f t="shared" si="1"/>
        <v>5000</v>
      </c>
      <c r="L20" s="19"/>
      <c r="M20" s="15"/>
    </row>
    <row r="21" spans="1:13" ht="20" customHeight="1" x14ac:dyDescent="0.2">
      <c r="A21" s="27"/>
      <c r="B21" s="29" t="s">
        <v>27</v>
      </c>
      <c r="C21" s="17">
        <v>339030</v>
      </c>
      <c r="D21" s="18" t="s">
        <v>9</v>
      </c>
      <c r="E21" s="17">
        <v>43000</v>
      </c>
      <c r="F21" s="17">
        <v>4300</v>
      </c>
      <c r="G21" s="17">
        <v>19350</v>
      </c>
      <c r="H21" s="11"/>
      <c r="I21" s="17">
        <f t="shared" si="0"/>
        <v>19350</v>
      </c>
      <c r="J21" s="17">
        <v>17336.2</v>
      </c>
      <c r="K21" s="17">
        <f t="shared" si="1"/>
        <v>2013.7999999999993</v>
      </c>
      <c r="L21" s="19"/>
      <c r="M21" s="15"/>
    </row>
    <row r="22" spans="1:13" ht="20" customHeight="1" x14ac:dyDescent="0.2">
      <c r="A22" s="27"/>
      <c r="B22" s="30"/>
      <c r="C22" s="17">
        <v>339039</v>
      </c>
      <c r="D22" s="18" t="s">
        <v>11</v>
      </c>
      <c r="E22" s="17">
        <v>312000</v>
      </c>
      <c r="F22" s="17">
        <v>31200</v>
      </c>
      <c r="G22" s="17">
        <f>210600-70200</f>
        <v>140400</v>
      </c>
      <c r="H22" s="11"/>
      <c r="I22" s="17">
        <f>E22-F22-G22+H22</f>
        <v>140400</v>
      </c>
      <c r="J22" s="17">
        <v>43038.25</v>
      </c>
      <c r="K22" s="17">
        <f t="shared" si="1"/>
        <v>97361.75</v>
      </c>
      <c r="L22" s="19"/>
      <c r="M22" s="15"/>
    </row>
    <row r="23" spans="1:13" ht="20" customHeight="1" x14ac:dyDescent="0.2">
      <c r="A23" s="27"/>
      <c r="B23" s="30"/>
      <c r="C23" s="17">
        <v>339039</v>
      </c>
      <c r="D23" s="18" t="s">
        <v>15</v>
      </c>
      <c r="E23" s="16">
        <v>0</v>
      </c>
      <c r="F23" s="16">
        <v>0</v>
      </c>
      <c r="G23" s="16">
        <v>0</v>
      </c>
      <c r="H23" s="17">
        <f>32000+43000</f>
        <v>75000</v>
      </c>
      <c r="I23" s="17">
        <f t="shared" si="0"/>
        <v>75000</v>
      </c>
      <c r="J23" s="17">
        <f>43000+32000</f>
        <v>75000</v>
      </c>
      <c r="K23" s="17">
        <f t="shared" si="1"/>
        <v>0</v>
      </c>
      <c r="L23" s="19"/>
      <c r="M23" s="15"/>
    </row>
    <row r="24" spans="1:13" ht="20" customHeight="1" x14ac:dyDescent="0.2">
      <c r="A24" s="27"/>
      <c r="B24" s="30"/>
      <c r="C24" s="17">
        <v>449051</v>
      </c>
      <c r="D24" s="18" t="s">
        <v>16</v>
      </c>
      <c r="E24" s="17">
        <v>100000</v>
      </c>
      <c r="F24" s="17">
        <v>10000</v>
      </c>
      <c r="G24" s="17">
        <f>67500-22500</f>
        <v>45000</v>
      </c>
      <c r="H24" s="11"/>
      <c r="I24" s="17">
        <f t="shared" si="0"/>
        <v>45000</v>
      </c>
      <c r="J24" s="16"/>
      <c r="K24" s="17">
        <f t="shared" si="1"/>
        <v>45000</v>
      </c>
      <c r="L24" s="19"/>
      <c r="M24" s="15"/>
    </row>
    <row r="25" spans="1:13" ht="20" customHeight="1" x14ac:dyDescent="0.2">
      <c r="A25" s="28"/>
      <c r="B25" s="31"/>
      <c r="C25" s="17">
        <v>449052</v>
      </c>
      <c r="D25" s="18" t="s">
        <v>14</v>
      </c>
      <c r="E25" s="17">
        <v>54000</v>
      </c>
      <c r="F25" s="17">
        <v>5900</v>
      </c>
      <c r="G25" s="17">
        <v>23800</v>
      </c>
      <c r="H25" s="11"/>
      <c r="I25" s="17">
        <f t="shared" si="0"/>
        <v>24300</v>
      </c>
      <c r="J25" s="16">
        <f>4625+6450</f>
        <v>11075</v>
      </c>
      <c r="K25" s="17">
        <f t="shared" si="1"/>
        <v>13225</v>
      </c>
      <c r="L25" s="19"/>
      <c r="M25" s="15"/>
    </row>
    <row r="26" spans="1:13" ht="20" customHeight="1" x14ac:dyDescent="0.2">
      <c r="A26" s="23" t="s">
        <v>17</v>
      </c>
      <c r="B26" s="24"/>
      <c r="C26" s="24"/>
      <c r="D26" s="25"/>
      <c r="E26" s="12">
        <f>SUM(E4:E25)</f>
        <v>5535865</v>
      </c>
      <c r="F26" s="8">
        <f t="shared" ref="F26:K26" si="2">SUM(F4:F25)</f>
        <v>191820</v>
      </c>
      <c r="G26" s="8">
        <f t="shared" si="2"/>
        <v>786729.5</v>
      </c>
      <c r="H26" s="12">
        <f t="shared" si="2"/>
        <v>168000</v>
      </c>
      <c r="I26" s="12">
        <f t="shared" si="2"/>
        <v>4725315.5</v>
      </c>
      <c r="J26" s="12">
        <f t="shared" si="2"/>
        <v>2254763.7100000004</v>
      </c>
      <c r="K26" s="12">
        <f t="shared" si="2"/>
        <v>2470551.7899999996</v>
      </c>
      <c r="M26" s="15"/>
    </row>
    <row r="27" spans="1:13" ht="20" customHeight="1" x14ac:dyDescent="0.2">
      <c r="A27" s="22" t="s">
        <v>30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M27" s="15"/>
    </row>
    <row r="29" spans="1:13" ht="20" customHeight="1" x14ac:dyDescent="0.2">
      <c r="E29" s="13"/>
    </row>
  </sheetData>
  <mergeCells count="10">
    <mergeCell ref="A26:D26"/>
    <mergeCell ref="A27:K27"/>
    <mergeCell ref="A1:K1"/>
    <mergeCell ref="A2:K2"/>
    <mergeCell ref="C3:D3"/>
    <mergeCell ref="A4:A25"/>
    <mergeCell ref="B4:B13"/>
    <mergeCell ref="B16:B17"/>
    <mergeCell ref="B18:B20"/>
    <mergeCell ref="B21:B25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2023-08-23T13:33:30Z</dcterms:modified>
</cp:coreProperties>
</file>